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2" yWindow="636" windowWidth="12900" windowHeight="8496" activeTab="0"/>
  </bookViews>
  <sheets>
    <sheet name="Positive spread" sheetId="1" r:id="rId1"/>
    <sheet name="Zero spread" sheetId="2" r:id="rId2"/>
    <sheet name="Negative spread" sheetId="3" r:id="rId3"/>
  </sheets>
  <definedNames/>
  <calcPr fullCalcOnLoad="1"/>
</workbook>
</file>

<file path=xl/sharedStrings.xml><?xml version="1.0" encoding="utf-8"?>
<sst xmlns="http://schemas.openxmlformats.org/spreadsheetml/2006/main" count="81" uniqueCount="23">
  <si>
    <t xml:space="preserve">Libor (1M) </t>
  </si>
  <si>
    <t>Spread</t>
  </si>
  <si>
    <t>Compounding Period</t>
  </si>
  <si>
    <t>Calculation Period</t>
  </si>
  <si>
    <t>Simple formula</t>
  </si>
  <si>
    <t>Notional Amount</t>
  </si>
  <si>
    <t>Year basis</t>
  </si>
  <si>
    <t>Total</t>
  </si>
  <si>
    <t>Day count fraction</t>
  </si>
  <si>
    <t>Floating Rate + Spread</t>
  </si>
  <si>
    <t>Compounding with Simple Spread (non-ISDA)</t>
  </si>
  <si>
    <t>Spread amount</t>
  </si>
  <si>
    <t>Flat Compounding (ISDA)</t>
  </si>
  <si>
    <t>N/A</t>
  </si>
  <si>
    <t>Period-by-period</t>
  </si>
  <si>
    <t>Compounding (ISDA)</t>
  </si>
  <si>
    <t>Compounding under three alternative conventions</t>
  </si>
  <si>
    <t>Case 1:  Positive spread</t>
  </si>
  <si>
    <t>Case 3:  Negative spread</t>
  </si>
  <si>
    <t>Effective Date</t>
  </si>
  <si>
    <t>Compounding Dates</t>
  </si>
  <si>
    <t>Days in Compounding Period</t>
  </si>
  <si>
    <t>Case 2:  No spread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</si>
</sst>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10" fontId="0" fillId="0" borderId="0" xfId="57" applyNumberFormat="1" applyFont="1" applyAlignment="1">
      <alignment/>
    </xf>
    <xf numFmtId="6" fontId="0" fillId="0" borderId="0" xfId="0" applyNumberForma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8" fontId="0" fillId="0" borderId="0" xfId="0" applyNumberFormat="1" applyAlignment="1">
      <alignment/>
    </xf>
    <xf numFmtId="44" fontId="33" fillId="0" borderId="0" xfId="44" applyFont="1" applyAlignment="1">
      <alignment/>
    </xf>
    <xf numFmtId="8" fontId="33" fillId="0" borderId="0" xfId="0" applyNumberFormat="1" applyFon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165" fontId="0" fillId="0" borderId="0" xfId="57" applyNumberFormat="1" applyFont="1" applyAlignment="1">
      <alignment horizontal="center"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90" zoomScaleNormal="90" zoomScalePageLayoutView="0" workbookViewId="0" topLeftCell="A1">
      <selection activeCell="A10" sqref="A10"/>
    </sheetView>
  </sheetViews>
  <sheetFormatPr defaultColWidth="9.140625" defaultRowHeight="15"/>
  <cols>
    <col min="1" max="1" width="25.7109375" style="0" customWidth="1"/>
    <col min="2" max="2" width="12.7109375" style="0" bestFit="1" customWidth="1"/>
    <col min="3" max="4" width="11.57421875" style="0" bestFit="1" customWidth="1"/>
    <col min="5" max="5" width="13.57421875" style="0" bestFit="1" customWidth="1"/>
    <col min="6" max="6" width="11.7109375" style="0" bestFit="1" customWidth="1"/>
  </cols>
  <sheetData>
    <row r="1" ht="15">
      <c r="A1" s="11" t="s">
        <v>16</v>
      </c>
    </row>
    <row r="2" ht="14.25">
      <c r="A2" s="3" t="s">
        <v>17</v>
      </c>
    </row>
    <row r="3" spans="1:2" ht="14.25">
      <c r="A3" t="s">
        <v>5</v>
      </c>
      <c r="B3" s="2">
        <v>10000000</v>
      </c>
    </row>
    <row r="4" spans="1:2" ht="14.25">
      <c r="A4" t="s">
        <v>19</v>
      </c>
      <c r="B4" s="9">
        <v>39692</v>
      </c>
    </row>
    <row r="5" spans="1:2" ht="14.25">
      <c r="A5" t="s">
        <v>3</v>
      </c>
      <c r="B5">
        <f>D7-B4</f>
        <v>91</v>
      </c>
    </row>
    <row r="6" spans="1:2" ht="14.25">
      <c r="A6" t="s">
        <v>6</v>
      </c>
      <c r="B6">
        <v>360</v>
      </c>
    </row>
    <row r="7" spans="1:4" ht="14.25">
      <c r="A7" t="s">
        <v>20</v>
      </c>
      <c r="B7" s="9">
        <v>39722</v>
      </c>
      <c r="C7" s="9">
        <v>39753</v>
      </c>
      <c r="D7" s="9">
        <v>39783</v>
      </c>
    </row>
    <row r="8" spans="1:4" ht="14.25">
      <c r="A8" t="s">
        <v>2</v>
      </c>
      <c r="B8" s="4">
        <v>1</v>
      </c>
      <c r="C8" s="4">
        <v>2</v>
      </c>
      <c r="D8" s="4">
        <v>3</v>
      </c>
    </row>
    <row r="9" spans="1:4" ht="14.25">
      <c r="A9" t="s">
        <v>21</v>
      </c>
      <c r="B9" s="4">
        <f>B7-B4</f>
        <v>30</v>
      </c>
      <c r="C9" s="4">
        <f>C7-B7</f>
        <v>31</v>
      </c>
      <c r="D9" s="4">
        <f>D7-C7</f>
        <v>30</v>
      </c>
    </row>
    <row r="10" spans="1:4" ht="14.25">
      <c r="A10" t="s">
        <v>0</v>
      </c>
      <c r="B10" s="10">
        <v>0.04403749999999999</v>
      </c>
      <c r="C10" s="10">
        <v>0.037200000000000004</v>
      </c>
      <c r="D10" s="10">
        <v>0.0285</v>
      </c>
    </row>
    <row r="11" spans="1:4" ht="14.25">
      <c r="A11" t="s">
        <v>1</v>
      </c>
      <c r="B11" s="1">
        <v>0.001</v>
      </c>
      <c r="C11" s="1">
        <v>0.001</v>
      </c>
      <c r="D11" s="1">
        <v>0.001</v>
      </c>
    </row>
    <row r="12" spans="1:4" ht="14.25">
      <c r="A12" t="s">
        <v>9</v>
      </c>
      <c r="B12" s="1">
        <f>B10+B11</f>
        <v>0.045037499999999994</v>
      </c>
      <c r="C12" s="1">
        <f>C10+C11</f>
        <v>0.038200000000000005</v>
      </c>
      <c r="D12" s="1">
        <f>D10+D11</f>
        <v>0.029500000000000002</v>
      </c>
    </row>
    <row r="13" spans="1:4" ht="14.25">
      <c r="A13" t="s">
        <v>8</v>
      </c>
      <c r="B13" s="8">
        <f>B9/$B$6</f>
        <v>0.08333333333333333</v>
      </c>
      <c r="C13" s="8">
        <f>C9/$B$6</f>
        <v>0.08611111111111111</v>
      </c>
      <c r="D13" s="8">
        <f>D9/$B$6</f>
        <v>0.08333333333333333</v>
      </c>
    </row>
    <row r="15" ht="14.25">
      <c r="A15" s="3" t="s">
        <v>15</v>
      </c>
    </row>
    <row r="16" spans="1:2" ht="14.25">
      <c r="A16" t="s">
        <v>4</v>
      </c>
      <c r="B16" s="6">
        <f>$B$3*((1+B12*B13)*(1+C12*C13)*(1+D12*D13)-1)</f>
        <v>95305.91807012323</v>
      </c>
    </row>
    <row r="17" spans="1:5" ht="14.25">
      <c r="A17" t="s">
        <v>14</v>
      </c>
      <c r="B17" s="4">
        <v>1</v>
      </c>
      <c r="C17" s="4">
        <v>2</v>
      </c>
      <c r="D17" s="4">
        <v>3</v>
      </c>
      <c r="E17" s="4" t="s">
        <v>7</v>
      </c>
    </row>
    <row r="18" spans="2:5" ht="14.25">
      <c r="B18" s="5">
        <f>$B$3*B12*B13</f>
        <v>37531.24999999999</v>
      </c>
      <c r="C18" s="5">
        <f>$B$3*C12*C13+B18*C12*C13</f>
        <v>33017.90140625001</v>
      </c>
      <c r="D18" s="5">
        <f>$B$3*D12*D13+(B18+C18)*D12*D13</f>
        <v>24756.766663873696</v>
      </c>
      <c r="E18" s="7">
        <f>SUM(B18:D18)</f>
        <v>95305.91807012369</v>
      </c>
    </row>
    <row r="20" ht="14.25">
      <c r="A20" s="3" t="s">
        <v>12</v>
      </c>
    </row>
    <row r="21" spans="1:2" ht="14.25">
      <c r="A21" t="s">
        <v>4</v>
      </c>
      <c r="B21" s="4" t="s">
        <v>13</v>
      </c>
    </row>
    <row r="22" spans="1:5" ht="14.25">
      <c r="A22" t="s">
        <v>14</v>
      </c>
      <c r="B22" s="4">
        <v>1</v>
      </c>
      <c r="C22" s="4">
        <v>2</v>
      </c>
      <c r="D22" s="4">
        <v>3</v>
      </c>
      <c r="E22" s="4" t="s">
        <v>7</v>
      </c>
    </row>
    <row r="23" spans="2:5" ht="14.25">
      <c r="B23" s="5">
        <f>$B$3*B12*B13</f>
        <v>37531.24999999999</v>
      </c>
      <c r="C23" s="5">
        <f>$B$3*C12*C13+B23*C10*C13</f>
        <v>33014.66954861112</v>
      </c>
      <c r="D23" s="5">
        <f>$B$3*D12*D13+(B23+C23)*D10*D13</f>
        <v>24750.879892261284</v>
      </c>
      <c r="E23" s="7">
        <f>SUM(B23:D23)</f>
        <v>95296.79944087239</v>
      </c>
    </row>
    <row r="25" ht="14.25">
      <c r="A25" s="3" t="s">
        <v>10</v>
      </c>
    </row>
    <row r="26" spans="1:2" ht="14.25">
      <c r="A26" t="s">
        <v>4</v>
      </c>
      <c r="B26" s="6">
        <f>B3*((1+B10*B13)*(1+C10*C13)*(1+D10*D13)-1+B11*(B5/$B$6))</f>
        <v>95290.09935094099</v>
      </c>
    </row>
    <row r="27" spans="1:6" ht="14.25">
      <c r="A27" t="s">
        <v>14</v>
      </c>
      <c r="B27" s="4">
        <v>1</v>
      </c>
      <c r="C27" s="4">
        <v>2</v>
      </c>
      <c r="D27" s="4">
        <v>3</v>
      </c>
      <c r="E27" t="s">
        <v>11</v>
      </c>
      <c r="F27" s="4" t="s">
        <v>7</v>
      </c>
    </row>
    <row r="28" spans="2:6" ht="14.25">
      <c r="B28" s="5">
        <f>$B$3*B10*B13</f>
        <v>36697.91666666666</v>
      </c>
      <c r="C28" s="5">
        <f>($B$3+B28)*C10*C13</f>
        <v>32150.88899305556</v>
      </c>
      <c r="D28" s="5">
        <f>($B$3+B28+C28)*D10*D13</f>
        <v>23913.51591344184</v>
      </c>
      <c r="E28" s="5">
        <f>B3*B11*(B5/B6)</f>
        <v>2527.777777777778</v>
      </c>
      <c r="F28" s="7">
        <f>SUM(B28:E28)</f>
        <v>95290.09935094183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25.7109375" style="0" customWidth="1"/>
    <col min="2" max="2" width="12.7109375" style="0" bestFit="1" customWidth="1"/>
    <col min="3" max="4" width="11.57421875" style="0" bestFit="1" customWidth="1"/>
    <col min="5" max="5" width="13.421875" style="0" bestFit="1" customWidth="1"/>
    <col min="6" max="6" width="11.8515625" style="0" bestFit="1" customWidth="1"/>
  </cols>
  <sheetData>
    <row r="1" ht="15">
      <c r="A1" s="11" t="s">
        <v>16</v>
      </c>
    </row>
    <row r="2" ht="14.25">
      <c r="A2" s="3" t="s">
        <v>22</v>
      </c>
    </row>
    <row r="3" spans="1:2" ht="14.25">
      <c r="A3" t="s">
        <v>5</v>
      </c>
      <c r="B3" s="2">
        <v>10000000</v>
      </c>
    </row>
    <row r="4" spans="1:2" ht="14.25">
      <c r="A4" t="s">
        <v>19</v>
      </c>
      <c r="B4" s="9">
        <v>39692</v>
      </c>
    </row>
    <row r="5" spans="1:2" ht="14.25">
      <c r="A5" t="s">
        <v>3</v>
      </c>
      <c r="B5">
        <f>D7-B4</f>
        <v>91</v>
      </c>
    </row>
    <row r="6" spans="1:2" ht="14.25">
      <c r="A6" t="s">
        <v>6</v>
      </c>
      <c r="B6">
        <v>360</v>
      </c>
    </row>
    <row r="7" spans="1:4" ht="14.25">
      <c r="A7" t="s">
        <v>20</v>
      </c>
      <c r="B7" s="9">
        <v>39722</v>
      </c>
      <c r="C7" s="9">
        <v>39753</v>
      </c>
      <c r="D7" s="9">
        <v>39783</v>
      </c>
    </row>
    <row r="8" spans="1:4" ht="14.25">
      <c r="A8" t="s">
        <v>2</v>
      </c>
      <c r="B8" s="4">
        <v>1</v>
      </c>
      <c r="C8" s="4">
        <v>2</v>
      </c>
      <c r="D8" s="4">
        <v>3</v>
      </c>
    </row>
    <row r="9" spans="1:4" ht="14.25">
      <c r="A9" t="s">
        <v>21</v>
      </c>
      <c r="B9" s="4">
        <f>B7-B4</f>
        <v>30</v>
      </c>
      <c r="C9" s="4">
        <f>C7-B7</f>
        <v>31</v>
      </c>
      <c r="D9" s="4">
        <f>D7-C7</f>
        <v>30</v>
      </c>
    </row>
    <row r="10" spans="1:4" ht="14.25">
      <c r="A10" t="s">
        <v>0</v>
      </c>
      <c r="B10" s="10">
        <v>0.04403749999999999</v>
      </c>
      <c r="C10" s="10">
        <v>0.037200000000000004</v>
      </c>
      <c r="D10" s="10">
        <v>0.0285</v>
      </c>
    </row>
    <row r="11" spans="1:4" ht="14.25">
      <c r="A11" t="s">
        <v>1</v>
      </c>
      <c r="B11" s="1">
        <v>0</v>
      </c>
      <c r="C11" s="1">
        <v>0</v>
      </c>
      <c r="D11" s="1">
        <v>0</v>
      </c>
    </row>
    <row r="12" spans="1:4" ht="14.25">
      <c r="A12" t="s">
        <v>9</v>
      </c>
      <c r="B12" s="1">
        <f>B10+B11</f>
        <v>0.04403749999999999</v>
      </c>
      <c r="C12" s="1">
        <f>C10+C11</f>
        <v>0.037200000000000004</v>
      </c>
      <c r="D12" s="1">
        <f>D10+D11</f>
        <v>0.0285</v>
      </c>
    </row>
    <row r="13" spans="1:4" ht="14.25">
      <c r="A13" t="s">
        <v>8</v>
      </c>
      <c r="B13" s="8">
        <f>B9/$B$6</f>
        <v>0.08333333333333333</v>
      </c>
      <c r="C13" s="8">
        <f>C9/$B$6</f>
        <v>0.08611111111111111</v>
      </c>
      <c r="D13" s="8">
        <f>D9/$B$6</f>
        <v>0.08333333333333333</v>
      </c>
    </row>
    <row r="15" ht="14.25">
      <c r="A15" s="3" t="s">
        <v>15</v>
      </c>
    </row>
    <row r="16" spans="1:2" ht="14.25">
      <c r="A16" t="s">
        <v>4</v>
      </c>
      <c r="B16" s="6">
        <f>$B$3*((1+B12*B13)*(1+C12*C13)*(1+D12*D13)-1)</f>
        <v>92762.32157316322</v>
      </c>
    </row>
    <row r="17" spans="1:5" ht="14.25">
      <c r="A17" t="s">
        <v>14</v>
      </c>
      <c r="B17" s="4">
        <v>1</v>
      </c>
      <c r="C17" s="4">
        <v>2</v>
      </c>
      <c r="D17" s="4">
        <v>3</v>
      </c>
      <c r="E17" s="4" t="s">
        <v>7</v>
      </c>
    </row>
    <row r="18" spans="2:5" ht="14.25">
      <c r="B18" s="5">
        <f>$B$3*B12*B13</f>
        <v>36697.91666666666</v>
      </c>
      <c r="C18" s="5">
        <f>$B$3*C12*C13+B18*C12*C13</f>
        <v>32150.888993055563</v>
      </c>
      <c r="D18" s="5">
        <f>$B$3*D12*D13+(B18+C18)*D12*D13</f>
        <v>23913.51591344184</v>
      </c>
      <c r="E18" s="7">
        <f>SUM(B18:D18)</f>
        <v>92762.32157316405</v>
      </c>
    </row>
    <row r="20" ht="14.25">
      <c r="A20" s="3" t="s">
        <v>12</v>
      </c>
    </row>
    <row r="21" spans="1:2" ht="14.25">
      <c r="A21" t="s">
        <v>4</v>
      </c>
      <c r="B21" s="4" t="s">
        <v>13</v>
      </c>
    </row>
    <row r="22" spans="1:5" ht="14.25">
      <c r="A22" t="s">
        <v>14</v>
      </c>
      <c r="B22" s="4">
        <v>1</v>
      </c>
      <c r="C22" s="4">
        <v>2</v>
      </c>
      <c r="D22" s="4">
        <v>3</v>
      </c>
      <c r="E22" s="4" t="s">
        <v>7</v>
      </c>
    </row>
    <row r="23" spans="2:5" ht="14.25">
      <c r="B23" s="5">
        <f>$B$3*B12*B13</f>
        <v>36697.91666666666</v>
      </c>
      <c r="C23" s="5">
        <f>$B$3*C12*C13+B23*C10*C13</f>
        <v>32150.888993055563</v>
      </c>
      <c r="D23" s="5">
        <f>$B$3*D12*D13+(B23+C23)*D10*D13</f>
        <v>23913.51591344184</v>
      </c>
      <c r="E23" s="7">
        <f>SUM(B23:D23)</f>
        <v>92762.32157316405</v>
      </c>
    </row>
    <row r="25" ht="14.25">
      <c r="A25" s="3" t="s">
        <v>10</v>
      </c>
    </row>
    <row r="26" spans="1:2" ht="14.25">
      <c r="A26" t="s">
        <v>4</v>
      </c>
      <c r="B26" s="6">
        <f>B3*((1+B10*B13)*(1+C10*C13)*(1+D10*D13)-1+B11*(B5/$B$6))</f>
        <v>92762.32157316322</v>
      </c>
    </row>
    <row r="27" spans="1:6" ht="14.25">
      <c r="A27" t="s">
        <v>14</v>
      </c>
      <c r="B27" s="4">
        <v>1</v>
      </c>
      <c r="C27" s="4">
        <v>2</v>
      </c>
      <c r="D27" s="4">
        <v>3</v>
      </c>
      <c r="E27" t="s">
        <v>11</v>
      </c>
      <c r="F27" s="4" t="s">
        <v>7</v>
      </c>
    </row>
    <row r="28" spans="2:6" ht="14.25">
      <c r="B28" s="5">
        <f>$B$3*B10*B13</f>
        <v>36697.91666666666</v>
      </c>
      <c r="C28" s="5">
        <f>($B$3+B28)*C10*C13</f>
        <v>32150.88899305556</v>
      </c>
      <c r="D28" s="5">
        <f>($B$3+B28+C28)*D10*D13</f>
        <v>23913.51591344184</v>
      </c>
      <c r="E28" s="5">
        <f>B3*B11*(B5/B6)</f>
        <v>0</v>
      </c>
      <c r="F28" s="7">
        <f>SUM(B28:E28)</f>
        <v>92762.32157316405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="90" zoomScaleNormal="90" zoomScalePageLayoutView="0" workbookViewId="0" topLeftCell="A1">
      <selection activeCell="F11" sqref="F11"/>
    </sheetView>
  </sheetViews>
  <sheetFormatPr defaultColWidth="9.140625" defaultRowHeight="15"/>
  <cols>
    <col min="1" max="1" width="25.7109375" style="0" customWidth="1"/>
    <col min="2" max="2" width="12.7109375" style="0" bestFit="1" customWidth="1"/>
    <col min="3" max="4" width="11.57421875" style="0" bestFit="1" customWidth="1"/>
    <col min="5" max="5" width="13.421875" style="0" bestFit="1" customWidth="1"/>
    <col min="6" max="6" width="11.8515625" style="0" bestFit="1" customWidth="1"/>
  </cols>
  <sheetData>
    <row r="1" ht="15">
      <c r="A1" s="11" t="s">
        <v>16</v>
      </c>
    </row>
    <row r="2" ht="14.25">
      <c r="A2" s="3" t="s">
        <v>18</v>
      </c>
    </row>
    <row r="3" spans="1:2" ht="14.25">
      <c r="A3" t="s">
        <v>5</v>
      </c>
      <c r="B3" s="2">
        <v>10000000</v>
      </c>
    </row>
    <row r="4" spans="1:2" ht="14.25">
      <c r="A4" t="s">
        <v>19</v>
      </c>
      <c r="B4" s="9">
        <v>39692</v>
      </c>
    </row>
    <row r="5" spans="1:2" ht="14.25">
      <c r="A5" t="s">
        <v>3</v>
      </c>
      <c r="B5">
        <f>D7-B4</f>
        <v>91</v>
      </c>
    </row>
    <row r="6" spans="1:2" ht="14.25">
      <c r="A6" t="s">
        <v>6</v>
      </c>
      <c r="B6">
        <v>360</v>
      </c>
    </row>
    <row r="7" spans="1:4" ht="14.25">
      <c r="A7" t="s">
        <v>20</v>
      </c>
      <c r="B7" s="9">
        <v>39722</v>
      </c>
      <c r="C7" s="9">
        <v>39753</v>
      </c>
      <c r="D7" s="9">
        <v>39783</v>
      </c>
    </row>
    <row r="8" spans="1:4" ht="14.25">
      <c r="A8" t="s">
        <v>2</v>
      </c>
      <c r="B8" s="4">
        <v>1</v>
      </c>
      <c r="C8" s="4">
        <v>2</v>
      </c>
      <c r="D8" s="4">
        <v>3</v>
      </c>
    </row>
    <row r="9" spans="1:4" ht="14.25">
      <c r="A9" t="s">
        <v>21</v>
      </c>
      <c r="B9" s="4">
        <f>B7-B4</f>
        <v>30</v>
      </c>
      <c r="C9" s="4">
        <f>C7-B7</f>
        <v>31</v>
      </c>
      <c r="D9" s="4">
        <f>D7-C7</f>
        <v>30</v>
      </c>
    </row>
    <row r="10" spans="1:4" ht="14.25">
      <c r="A10" t="s">
        <v>0</v>
      </c>
      <c r="B10" s="10">
        <v>0.04403749999999999</v>
      </c>
      <c r="C10" s="10">
        <v>0.037200000000000004</v>
      </c>
      <c r="D10" s="10">
        <v>0.0285</v>
      </c>
    </row>
    <row r="11" spans="1:4" ht="14.25">
      <c r="A11" t="s">
        <v>1</v>
      </c>
      <c r="B11" s="1">
        <v>-0.005</v>
      </c>
      <c r="C11" s="1">
        <v>-0.005</v>
      </c>
      <c r="D11" s="1">
        <v>-0.005</v>
      </c>
    </row>
    <row r="12" spans="1:4" ht="14.25">
      <c r="A12" t="s">
        <v>9</v>
      </c>
      <c r="B12" s="1">
        <f>B10+B11</f>
        <v>0.039037499999999996</v>
      </c>
      <c r="C12" s="1">
        <f>C10+C11</f>
        <v>0.032200000000000006</v>
      </c>
      <c r="D12" s="1">
        <f>D10+D11</f>
        <v>0.0235</v>
      </c>
    </row>
    <row r="13" spans="1:4" ht="14.25">
      <c r="A13" t="s">
        <v>8</v>
      </c>
      <c r="B13" s="8">
        <f>B9/$B$6</f>
        <v>0.08333333333333333</v>
      </c>
      <c r="C13" s="8">
        <f>C9/$B$6</f>
        <v>0.08611111111111111</v>
      </c>
      <c r="D13" s="8">
        <f>D9/$B$6</f>
        <v>0.08333333333333333</v>
      </c>
    </row>
    <row r="15" ht="14.25">
      <c r="A15" s="3" t="s">
        <v>15</v>
      </c>
    </row>
    <row r="16" spans="1:2" ht="14.25">
      <c r="A16" t="s">
        <v>4</v>
      </c>
      <c r="B16" s="6">
        <f>$B$3*((1+B12*B13)*(1+C12*C13)*(1+D12*D13)-1)</f>
        <v>80050.74694636517</v>
      </c>
    </row>
    <row r="17" spans="1:5" ht="14.25">
      <c r="A17" t="s">
        <v>14</v>
      </c>
      <c r="B17" s="4">
        <v>1</v>
      </c>
      <c r="C17" s="4">
        <v>2</v>
      </c>
      <c r="D17" s="4">
        <v>3</v>
      </c>
      <c r="E17" s="4" t="s">
        <v>7</v>
      </c>
    </row>
    <row r="18" spans="2:5" ht="14.25">
      <c r="B18" s="5">
        <f>$B$3*B12*B13</f>
        <v>32531.249999999993</v>
      </c>
      <c r="C18" s="5">
        <f>$B$3*C12*C13+B18*C12*C13</f>
        <v>27817.979704861114</v>
      </c>
      <c r="D18" s="5">
        <f>$B$3*D12*D13+(B18+C18)*D12*D13</f>
        <v>19701.517241505353</v>
      </c>
      <c r="E18" s="7">
        <f>SUM(B18:D18)</f>
        <v>80050.74694636646</v>
      </c>
    </row>
    <row r="20" ht="14.25">
      <c r="A20" s="3" t="s">
        <v>12</v>
      </c>
    </row>
    <row r="21" spans="1:2" ht="14.25">
      <c r="A21" t="s">
        <v>4</v>
      </c>
      <c r="B21" s="4" t="s">
        <v>13</v>
      </c>
    </row>
    <row r="22" spans="1:5" ht="14.25">
      <c r="A22" t="s">
        <v>14</v>
      </c>
      <c r="B22" s="4">
        <v>1</v>
      </c>
      <c r="C22" s="4">
        <v>2</v>
      </c>
      <c r="D22" s="4">
        <v>3</v>
      </c>
      <c r="E22" s="4" t="s">
        <v>7</v>
      </c>
    </row>
    <row r="23" spans="2:5" ht="14.25">
      <c r="B23" s="5">
        <f>$B$3*B12*B13</f>
        <v>32531.249999999993</v>
      </c>
      <c r="C23" s="5">
        <f>$B$3*C12*C13+B23*C10*C13</f>
        <v>27831.986215277782</v>
      </c>
      <c r="D23" s="5">
        <f>$B$3*D12*D13+(B23+C23)*D10*D13</f>
        <v>19726.696019344618</v>
      </c>
      <c r="E23" s="7">
        <f>SUM(B23:D23)</f>
        <v>80089.93223462239</v>
      </c>
    </row>
    <row r="25" ht="14.25">
      <c r="A25" s="3" t="s">
        <v>10</v>
      </c>
    </row>
    <row r="26" spans="1:2" ht="14.25">
      <c r="A26" t="s">
        <v>4</v>
      </c>
      <c r="B26" s="6">
        <f>B3*((1+B10*B13)*(1+C10*C13)*(1+D10*D13)-1+B11*(B5/$B$6))</f>
        <v>80123.43268427433</v>
      </c>
    </row>
    <row r="27" spans="1:6" ht="14.25">
      <c r="A27" t="s">
        <v>14</v>
      </c>
      <c r="B27" s="4">
        <v>1</v>
      </c>
      <c r="C27" s="4">
        <v>2</v>
      </c>
      <c r="D27" s="4">
        <v>3</v>
      </c>
      <c r="E27" t="s">
        <v>11</v>
      </c>
      <c r="F27" s="4" t="s">
        <v>7</v>
      </c>
    </row>
    <row r="28" spans="2:6" ht="14.25">
      <c r="B28" s="5">
        <f>$B$3*B10*B13</f>
        <v>36697.91666666666</v>
      </c>
      <c r="C28" s="5">
        <f>($B$3+B28)*C10*C13</f>
        <v>32150.88899305556</v>
      </c>
      <c r="D28" s="5">
        <f>($B$3+B28+C28)*D10*D13</f>
        <v>23913.51591344184</v>
      </c>
      <c r="E28" s="5">
        <f>B3*B11*(B5/B6)</f>
        <v>-12638.888888888889</v>
      </c>
      <c r="F28" s="7">
        <f>SUM(B28:E28)</f>
        <v>80123.43268427516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Swaps and Derivatives Association,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2009-02-02T14:35:37Z</dcterms:created>
  <dcterms:modified xsi:type="dcterms:W3CDTF">2009-02-05T17:22:17Z</dcterms:modified>
  <cp:category/>
  <cp:version/>
  <cp:contentType/>
  <cp:contentStatus/>
</cp:coreProperties>
</file>